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تعليمات" sheetId="1" state="visible" r:id="rId3"/>
    <sheet name="جدول المواصفات" sheetId="2" state="visible" r:id="rId4"/>
    <sheet name="مثال محسوب" sheetId="3" state="visible" r:id="rId5"/>
    <sheet name="قوائم"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<sst xmlns="http://schemas.openxmlformats.org/spreadsheetml/2006/main" count="127" uniqueCount="76">
  <si>
    <t xml:space="preserve">جدول مواصفات الاختبار — قالب EvaliX</t>
  </si>
  <si>
    <t xml:space="preserve">Assessment Blueprint Template · يُبنى قبل كتابة الأسئلة، لا بعدها</t>
  </si>
  <si>
    <t xml:space="preserve">ما هو جدول المواصفات؟</t>
  </si>
  <si>
    <t xml:space="preserve">مصفوفة توزّع درجات الاختبار على مخرجات تعلم المقرر (CLOs) ومستويات بلوم المعرفية. الغرض منه أن يكون توزيع الدرجات قراراً مقصوداً يعكس أوزان المخرجات في التوصيف، لا نتيجة عرضية لما كتبه المؤلف.</t>
  </si>
  <si>
    <t xml:space="preserve">ماذا يكشف؟</t>
  </si>
  <si>
    <t xml:space="preserve">مخرجاً معلناً في توصيف المقرر لكنه بلا أسئلة إطلاقاً.</t>
  </si>
  <si>
    <t xml:space="preserve">مقرراً يَعِد بتنمية مهارات التحليل بينما معظم درجاته عند مستوى التذكّر.</t>
  </si>
  <si>
    <t xml:space="preserve">مخرجاً يقيسه سؤالان فقط — عينة أصغر من أن تسمح بحكم موثوق.</t>
  </si>
  <si>
    <t xml:space="preserve">كيف تستخدمه؟</t>
  </si>
  <si>
    <t xml:space="preserve">١. املأ بيانات المقرر في ورقة «جدول المواصفات» (الخلايا الصفراء فقط).</t>
  </si>
  <si>
    <t xml:space="preserve">٢. أدرج مخرجات التعلم صفاً لكل مخرج، واختر مجال التعلم ومستوى بلوم من القوائم المنسدلة.</t>
  </si>
  <si>
    <t xml:space="preserve">٣. أدخل عدد الأسئلة والدرجات لكل مخرج، ثم الوزن المستهدف حسب توصيف المقرر.</t>
  </si>
  <si>
    <t xml:space="preserve">٤. راجع عمودَي «الفرق» و«التنبيه» — أي تنبيه أحمر يستوجب تعديلاً قبل بناء الاختبار.</t>
  </si>
  <si>
    <t xml:space="preserve">٥. راجع لوحة التحقق أسفل الجدول قبل الاعتماد.</t>
  </si>
  <si>
    <t xml:space="preserve">دليل الألوان</t>
  </si>
  <si>
    <t xml:space="preserve">خلفية صفراء = خانة إدخال. اكتب فيها.</t>
  </si>
  <si>
    <t xml:space="preserve">نص أسود بلا خلفية = خانة محسوبة تلقائياً. لا تكتب فيها.</t>
  </si>
  <si>
    <t xml:space="preserve">ملاحظات منهجية</t>
  </si>
  <si>
    <t xml:space="preserve">العدد المعقول لمخرجات المقرر: أربعة إلى ستة. أكثر من ذلك يفتّت العينة.</t>
  </si>
  <si>
    <t xml:space="preserve">الحد الأدنى المعقول لعدد الأسئلة لكل مخرج: أربعة أسئلة، والأفضل ستة إلى ثمانية.</t>
  </si>
  <si>
    <t xml:space="preserve">إذا قاس السؤال مخرجين، وزّع درجته بينهما بنسب معلنة ولا تحتسبها كاملة لكليهما.</t>
  </si>
  <si>
    <t xml:space="preserve">مستوى السؤال يجب ألا يتجاوز مستوى بلوم المعلن للمخرج.</t>
  </si>
  <si>
    <t xml:space="preserve">قائمة مجالات التعلم في ورقة «قوائم» قابلة للتعديل — عدّلها لتطابق الإطار المعتمد في مؤسستك.</t>
  </si>
  <si>
    <t xml:space="preserve">EvaliX · التقييم موثوقاً بذكاء · evalix.sa · EvaliX@evalix.sa</t>
  </si>
  <si>
    <t xml:space="preserve">جدول مواصفات الاختبار</t>
  </si>
  <si>
    <t xml:space="preserve">اسم المقرر</t>
  </si>
  <si>
    <t xml:space="preserve">مقدمة في الأمن السيبراني</t>
  </si>
  <si>
    <t xml:space="preserve">رمز المقرر</t>
  </si>
  <si>
    <t xml:space="preserve">CS101</t>
  </si>
  <si>
    <t xml:space="preserve">الاختبار / الفصل</t>
  </si>
  <si>
    <t xml:space="preserve">الاختبار النهائي — الفصل الأول</t>
  </si>
  <si>
    <t xml:space="preserve">الدرجة الكلية للاختبار</t>
  </si>
  <si>
    <t xml:space="preserve">#</t>
  </si>
  <si>
    <t xml:space="preserve">رمز المخرج</t>
  </si>
  <si>
    <t xml:space="preserve">نص مخرج التعلم (CLO)</t>
  </si>
  <si>
    <t xml:space="preserve">مجال التعلم</t>
  </si>
  <si>
    <t xml:space="preserve">مستوى بلوم</t>
  </si>
  <si>
    <t xml:space="preserve">عدد الأسئلة</t>
  </si>
  <si>
    <t xml:space="preserve">الدرجات</t>
  </si>
  <si>
    <t xml:space="preserve">نسبة الدرجات</t>
  </si>
  <si>
    <t xml:space="preserve">الوزن المستهدف</t>
  </si>
  <si>
    <t xml:space="preserve">الفرق</t>
  </si>
  <si>
    <t xml:space="preserve">التنبيه</t>
  </si>
  <si>
    <t xml:space="preserve">CLO1</t>
  </si>
  <si>
    <t xml:space="preserve">يشرح مبادئ التشفير المتماثل وغير المتماثل</t>
  </si>
  <si>
    <t xml:space="preserve">المعرفة والفهم</t>
  </si>
  <si>
    <t xml:space="preserve">فهم</t>
  </si>
  <si>
    <t xml:space="preserve">الإجمالي</t>
  </si>
  <si>
    <t xml:space="preserve">لوحة التحقق قبل الاعتماد</t>
  </si>
  <si>
    <t xml:space="preserve">مطابقة إجمالي الدرجات للدرجة الكلية</t>
  </si>
  <si>
    <t xml:space="preserve">مجموع الأوزان المستهدفة = 100%</t>
  </si>
  <si>
    <t xml:space="preserve">عدد المخرجات المدرجة</t>
  </si>
  <si>
    <t xml:space="preserve">مخرجات بأقل من 4 أسئلة</t>
  </si>
  <si>
    <t xml:space="preserve">إجمالي عدد الأسئلة</t>
  </si>
  <si>
    <t xml:space="preserve">توزيع الدرجات حسب مستوى بلوم</t>
  </si>
  <si>
    <t xml:space="preserve">النسبة</t>
  </si>
  <si>
    <t xml:space="preserve">توزيع الدرجات حسب مجال التعلم</t>
  </si>
  <si>
    <t xml:space="preserve">ملاحظة: الأوزان المستهدفة تُؤخذ من توصيف المقرر المعتمد. عتبة التنبيه (5%) قابلة للتعديل داخل صيغة عمود «التنبيه».</t>
  </si>
  <si>
    <t xml:space="preserve">مثال محسوب — CS101 · الاختبار النهائي</t>
  </si>
  <si>
    <t xml:space="preserve">CLO2</t>
  </si>
  <si>
    <t xml:space="preserve">يولّد زوج مفاتيح عام وخاص ويستخدمه في تأمين رسالة</t>
  </si>
  <si>
    <t xml:space="preserve">المهارات</t>
  </si>
  <si>
    <t xml:space="preserve">تطبيق</t>
  </si>
  <si>
    <t xml:space="preserve">CLO3</t>
  </si>
  <si>
    <t xml:space="preserve">يحلّل سيناريو اختراق ويحدد نقطة الضعف المستغلة</t>
  </si>
  <si>
    <t xml:space="preserve">تحليل</t>
  </si>
  <si>
    <t xml:space="preserve">CLO4</t>
  </si>
  <si>
    <t xml:space="preserve">يقوّم الأثر الأخلاقي لممارسات جمع البيانات</t>
  </si>
  <si>
    <t xml:space="preserve">القيم والاستقلالية والمسؤولية</t>
  </si>
  <si>
    <t xml:space="preserve">تقويم</t>
  </si>
  <si>
    <t xml:space="preserve">القوائم المرجعية — قابلة للتعديل</t>
  </si>
  <si>
    <t xml:space="preserve">مجالات التعلم</t>
  </si>
  <si>
    <t xml:space="preserve">مستويات بلوم</t>
  </si>
  <si>
    <t xml:space="preserve">تذكّر</t>
  </si>
  <si>
    <t xml:space="preserve">ابتكار</t>
  </si>
  <si>
    <t xml:space="preserve">القائمة أعلاه تطابق النماذج المعتمدة حالياً لتوصيف المقررات (ثلاثة مجالات). إذا كان برنامجك يعمل بإطار أقدم بخمسة مجالات، استبدل القيم هنا وستتحدث القوائم المنسدلة تلقائياً. الصفوف الفارغة (حتى الصف 12) متاحة للإضافة.</t>
  </si>
</sst>
</file>

<file path=xl/styles.xml><?xml version="1.0" encoding="utf-8"?>
<styleSheet xmlns="http://schemas.openxmlformats.org/spreadsheetml/2006/main">
  <numFmts count="4">
    <numFmt numFmtId="164" formatCode="General"/>
    <numFmt numFmtId="165" formatCode="0"/>
    <numFmt numFmtId="166" formatCode="0.0%"/>
    <numFmt numFmtId="167" formatCode="0%"/>
  </numFmts>
  <fonts count="16">
    <font>
      <sz val="11"/>
      <color theme="1"/>
      <name val="Calibri"/>
      <family val="2"/>
      <charset val="1"/>
    </font>
    <font>
      <sz val="10"/>
      <name val="Arial"/>
      <family val="0"/>
    </font>
    <font>
      <sz val="10"/>
      <name val="Arial"/>
      <family val="0"/>
    </font>
    <font>
      <sz val="10"/>
      <name val="Arial"/>
      <family val="0"/>
    </font>
    <font>
      <b val="true"/>
      <sz val="20"/>
      <color rgb="FF0D47A1"/>
      <name val="Arial"/>
      <family val="0"/>
      <charset val="1"/>
    </font>
    <font>
      <sz val="11"/>
      <color rgb="FF6B7B92"/>
      <name val="Arial"/>
      <family val="0"/>
      <charset val="1"/>
    </font>
    <font>
      <b val="true"/>
      <sz val="13"/>
      <color rgb="FF1565C0"/>
      <name val="Arial"/>
      <family val="0"/>
      <charset val="1"/>
    </font>
    <font>
      <sz val="11"/>
      <color rgb="FF1B2A41"/>
      <name val="Arial"/>
      <family val="0"/>
      <charset val="1"/>
    </font>
    <font>
      <sz val="10"/>
      <color rgb="FFC9A227"/>
      <name val="Arial"/>
      <family val="0"/>
      <charset val="1"/>
    </font>
    <font>
      <b val="true"/>
      <sz val="16"/>
      <color rgb="FF0D47A1"/>
      <name val="Arial"/>
      <family val="0"/>
      <charset val="1"/>
    </font>
    <font>
      <b val="true"/>
      <sz val="11"/>
      <color rgb="FF1B2A41"/>
      <name val="Arial"/>
      <family val="0"/>
      <charset val="1"/>
    </font>
    <font>
      <sz val="11"/>
      <color rgb="FF0000FF"/>
      <name val="Arial"/>
      <family val="0"/>
      <charset val="1"/>
    </font>
    <font>
      <b val="true"/>
      <sz val="11"/>
      <color rgb="FFFFFFFF"/>
      <name val="Arial"/>
      <family val="0"/>
      <charset val="1"/>
    </font>
    <font>
      <sz val="10"/>
      <color rgb="FF6B7B92"/>
      <name val="Arial"/>
      <family val="0"/>
      <charset val="1"/>
    </font>
    <font>
      <sz val="10"/>
      <color rgb="FF1B2A41"/>
      <name val="Arial"/>
      <family val="0"/>
      <charset val="1"/>
    </font>
    <font>
      <b val="true"/>
      <sz val="14"/>
      <color rgb="FF0D47A1"/>
      <name val="Arial"/>
      <family val="0"/>
      <charset val="1"/>
    </font>
  </fonts>
  <fills count="5">
    <fill>
      <patternFill patternType="none"/>
    </fill>
    <fill>
      <patternFill patternType="gray125"/>
    </fill>
    <fill>
      <patternFill patternType="solid">
        <fgColor rgb="FFFFF6D5"/>
        <bgColor rgb="FFFFFFFF"/>
      </patternFill>
    </fill>
    <fill>
      <patternFill patternType="solid">
        <fgColor rgb="FF0D47A1"/>
        <bgColor rgb="FF1565C0"/>
      </patternFill>
    </fill>
    <fill>
      <patternFill patternType="solid">
        <fgColor rgb="FF1565C0"/>
        <bgColor rgb="FF0D47A1"/>
      </patternFill>
    </fill>
  </fills>
  <borders count="2">
    <border diagonalUp="false" diagonalDown="false">
      <left/>
      <right/>
      <top/>
      <bottom/>
      <diagonal/>
    </border>
    <border diagonalUp="false" diagonalDown="false">
      <left style="thin">
        <color rgb="FFD9E2EC"/>
      </left>
      <right style="thin">
        <color rgb="FFD9E2EC"/>
      </right>
      <top style="thin">
        <color rgb="FFD9E2EC"/>
      </top>
      <bottom style="thin">
        <color rgb="FFD9E2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true" indent="0" shrinkToFit="false"/>
      <protection locked="true" hidden="false"/>
    </xf>
    <xf numFmtId="164" fontId="7" fillId="2"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4" fontId="10" fillId="0" borderId="1" xfId="0" applyFont="true" applyBorder="true" applyAlignment="true" applyProtection="false">
      <alignment horizontal="right" vertical="center" textRotation="0" wrapText="false" indent="0" shrinkToFit="false"/>
      <protection locked="true" hidden="false"/>
    </xf>
    <xf numFmtId="164" fontId="11" fillId="2" borderId="1" xfId="0" applyFont="true" applyBorder="true" applyAlignment="true" applyProtection="false">
      <alignment horizontal="right" vertical="center" textRotation="0" wrapText="false" indent="0" shrinkToFit="false"/>
      <protection locked="true" hidden="false"/>
    </xf>
    <xf numFmtId="165" fontId="11" fillId="2" borderId="1" xfId="0" applyFont="true" applyBorder="true" applyAlignment="true" applyProtection="false">
      <alignment horizontal="center"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right"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7" fontId="11" fillId="2"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right"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right" vertical="center" textRotation="0" wrapText="false" indent="0" shrinkToFit="false"/>
      <protection locked="true" hidden="false"/>
    </xf>
    <xf numFmtId="165" fontId="12" fillId="4" borderId="1" xfId="0" applyFont="true" applyBorder="true" applyAlignment="true" applyProtection="false">
      <alignment horizontal="center" vertical="center" textRotation="0" wrapText="false" indent="0" shrinkToFit="false"/>
      <protection locked="true" hidden="false"/>
    </xf>
    <xf numFmtId="166" fontId="12" fillId="4" borderId="1" xfId="0" applyFont="true" applyBorder="true" applyAlignment="true" applyProtection="false">
      <alignment horizontal="center" vertical="center" textRotation="0" wrapText="false" indent="0" shrinkToFit="false"/>
      <protection locked="true" hidden="false"/>
    </xf>
    <xf numFmtId="167" fontId="12" fillId="4"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right"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right"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B92"/>
      <rgbColor rgb="FF9999FF"/>
      <rgbColor rgb="FF993366"/>
      <rgbColor rgb="FFFFF6D5"/>
      <rgbColor rgb="FFCCFFFF"/>
      <rgbColor rgb="FF660066"/>
      <rgbColor rgb="FFFF8080"/>
      <rgbColor rgb="FF1565C0"/>
      <rgbColor rgb="FFD9E2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C9A227"/>
      <rgbColor rgb="FFFF6600"/>
      <rgbColor rgb="FF666699"/>
      <rgbColor rgb="FF969696"/>
      <rgbColor rgb="FF0D47A1"/>
      <rgbColor rgb="FF339966"/>
      <rgbColor rgb="FF003300"/>
      <rgbColor rgb="FF333300"/>
      <rgbColor rgb="FF993300"/>
      <rgbColor rgb="FF993366"/>
      <rgbColor rgb="FF333399"/>
      <rgbColor rgb="FF1B2A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31"/>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30" hidden="false" customHeight="true" outlineLevel="0" collapsed="false">
      <c r="B2" s="1" t="s">
        <v>0</v>
      </c>
    </row>
    <row r="3" customFormat="false" ht="19.5" hidden="false" customHeight="true" outlineLevel="0" collapsed="false">
      <c r="B3" s="2" t="s">
        <v>1</v>
      </c>
    </row>
    <row r="4" customFormat="false" ht="7.5" hidden="false" customHeight="true" outlineLevel="0" collapsed="false"/>
    <row r="5" customFormat="false" ht="25.5" hidden="false" customHeight="true" outlineLevel="0" collapsed="false">
      <c r="B5" s="3" t="s">
        <v>2</v>
      </c>
    </row>
    <row r="6" customFormat="false" ht="43.5" hidden="false" customHeight="true" outlineLevel="0" collapsed="false">
      <c r="B6" s="4" t="s">
        <v>3</v>
      </c>
    </row>
    <row r="7" customFormat="false" ht="7.5" hidden="false" customHeight="true" outlineLevel="0" collapsed="false"/>
    <row r="8" customFormat="false" ht="25.5" hidden="false" customHeight="true" outlineLevel="0" collapsed="false">
      <c r="B8" s="3" t="s">
        <v>4</v>
      </c>
    </row>
    <row r="9" customFormat="false" ht="19.5" hidden="false" customHeight="true" outlineLevel="0" collapsed="false">
      <c r="B9" s="4" t="s">
        <v>5</v>
      </c>
    </row>
    <row r="10" customFormat="false" ht="19.5" hidden="false" customHeight="true" outlineLevel="0" collapsed="false">
      <c r="B10" s="4" t="s">
        <v>6</v>
      </c>
    </row>
    <row r="11" customFormat="false" ht="19.5" hidden="false" customHeight="true" outlineLevel="0" collapsed="false">
      <c r="B11" s="4" t="s">
        <v>7</v>
      </c>
    </row>
    <row r="12" customFormat="false" ht="7.5" hidden="false" customHeight="true" outlineLevel="0" collapsed="false"/>
    <row r="13" customFormat="false" ht="25.5" hidden="false" customHeight="true" outlineLevel="0" collapsed="false">
      <c r="B13" s="3" t="s">
        <v>8</v>
      </c>
    </row>
    <row r="14" customFormat="false" ht="19.5" hidden="false" customHeight="true" outlineLevel="0" collapsed="false">
      <c r="B14" s="4" t="s">
        <v>9</v>
      </c>
    </row>
    <row r="15" customFormat="false" ht="19.5" hidden="false" customHeight="true" outlineLevel="0" collapsed="false">
      <c r="B15" s="4" t="s">
        <v>10</v>
      </c>
    </row>
    <row r="16" customFormat="false" ht="19.5" hidden="false" customHeight="true" outlineLevel="0" collapsed="false">
      <c r="B16" s="4" t="s">
        <v>11</v>
      </c>
    </row>
    <row r="17" customFormat="false" ht="19.5" hidden="false" customHeight="true" outlineLevel="0" collapsed="false">
      <c r="B17" s="4" t="s">
        <v>12</v>
      </c>
    </row>
    <row r="18" customFormat="false" ht="19.5" hidden="false" customHeight="true" outlineLevel="0" collapsed="false">
      <c r="B18" s="4" t="s">
        <v>13</v>
      </c>
    </row>
    <row r="19" customFormat="false" ht="7.5" hidden="false" customHeight="true" outlineLevel="0" collapsed="false"/>
    <row r="20" customFormat="false" ht="25.5" hidden="false" customHeight="true" outlineLevel="0" collapsed="false">
      <c r="B20" s="3" t="s">
        <v>14</v>
      </c>
    </row>
    <row r="21" customFormat="false" ht="19.5" hidden="false" customHeight="true" outlineLevel="0" collapsed="false">
      <c r="B21" s="5" t="s">
        <v>15</v>
      </c>
    </row>
    <row r="22" customFormat="false" ht="19.5" hidden="false" customHeight="true" outlineLevel="0" collapsed="false">
      <c r="B22" s="4" t="s">
        <v>16</v>
      </c>
    </row>
    <row r="23" customFormat="false" ht="7.5" hidden="false" customHeight="true" outlineLevel="0" collapsed="false"/>
    <row r="24" customFormat="false" ht="25.5" hidden="false" customHeight="true" outlineLevel="0" collapsed="false">
      <c r="B24" s="3" t="s">
        <v>17</v>
      </c>
    </row>
    <row r="25" customFormat="false" ht="19.5" hidden="false" customHeight="true" outlineLevel="0" collapsed="false">
      <c r="B25" s="4" t="s">
        <v>18</v>
      </c>
    </row>
    <row r="26" customFormat="false" ht="19.5" hidden="false" customHeight="true" outlineLevel="0" collapsed="false">
      <c r="B26" s="4" t="s">
        <v>19</v>
      </c>
    </row>
    <row r="27" customFormat="false" ht="19.5" hidden="false" customHeight="true" outlineLevel="0" collapsed="false">
      <c r="B27" s="4" t="s">
        <v>20</v>
      </c>
    </row>
    <row r="28" customFormat="false" ht="19.5" hidden="false" customHeight="true" outlineLevel="0" collapsed="false">
      <c r="B28" s="4" t="s">
        <v>21</v>
      </c>
    </row>
    <row r="29" customFormat="false" ht="19.5" hidden="false" customHeight="true" outlineLevel="0" collapsed="false">
      <c r="B29" s="4" t="s">
        <v>22</v>
      </c>
    </row>
    <row r="30" customFormat="false" ht="7.5" hidden="false" customHeight="true" outlineLevel="0" collapsed="false"/>
    <row r="31" customFormat="false" ht="15" hidden="false" customHeight="false" outlineLevel="0" collapsed="false">
      <c r="B31" s="6" t="s">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7"/>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46"/>
    <col collapsed="false" customWidth="true" hidden="false" outlineLevel="0" max="4" min="4" style="0" width="20"/>
    <col collapsed="false" customWidth="true" hidden="false" outlineLevel="0" max="5" min="5" style="0" width="14"/>
    <col collapsed="false" customWidth="true" hidden="false" outlineLevel="0" max="6" min="6" style="0" width="12"/>
    <col collapsed="false" customWidth="true" hidden="false" outlineLevel="0" max="7" min="7" style="0" width="10"/>
    <col collapsed="false" customWidth="true" hidden="false" outlineLevel="0" max="8" min="8" style="0" width="13"/>
    <col collapsed="false" customWidth="true" hidden="false" outlineLevel="0" max="9" min="9" style="0" width="14"/>
    <col collapsed="false" customWidth="true" hidden="false" outlineLevel="0" max="10" min="10" style="0" width="10"/>
    <col collapsed="false" customWidth="true" hidden="false" outlineLevel="0" max="11" min="11" style="0" width="30"/>
  </cols>
  <sheetData>
    <row r="1" customFormat="false" ht="27.75" hidden="false" customHeight="true" outlineLevel="0" collapsed="false">
      <c r="A1" s="7" t="s">
        <v>24</v>
      </c>
    </row>
    <row r="3" customFormat="false" ht="15" hidden="false" customHeight="false" outlineLevel="0" collapsed="false">
      <c r="B3" s="8" t="s">
        <v>25</v>
      </c>
      <c r="C3" s="9" t="s">
        <v>26</v>
      </c>
    </row>
    <row r="4" customFormat="false" ht="15" hidden="false" customHeight="false" outlineLevel="0" collapsed="false">
      <c r="B4" s="8" t="s">
        <v>27</v>
      </c>
      <c r="C4" s="9" t="s">
        <v>28</v>
      </c>
    </row>
    <row r="5" customFormat="false" ht="15" hidden="false" customHeight="false" outlineLevel="0" collapsed="false">
      <c r="B5" s="8" t="s">
        <v>29</v>
      </c>
      <c r="C5" s="9" t="s">
        <v>30</v>
      </c>
    </row>
    <row r="6" customFormat="false" ht="15" hidden="false" customHeight="false" outlineLevel="0" collapsed="false">
      <c r="B6" s="8" t="s">
        <v>31</v>
      </c>
      <c r="C6" s="10" t="n">
        <v>40</v>
      </c>
    </row>
    <row r="8" customFormat="false" ht="31.5" hidden="false" customHeight="true" outlineLevel="0" collapsed="false">
      <c r="A8" s="11" t="s">
        <v>32</v>
      </c>
      <c r="B8" s="11" t="s">
        <v>33</v>
      </c>
      <c r="C8" s="11" t="s">
        <v>34</v>
      </c>
      <c r="D8" s="11" t="s">
        <v>35</v>
      </c>
      <c r="E8" s="11" t="s">
        <v>36</v>
      </c>
      <c r="F8" s="11" t="s">
        <v>37</v>
      </c>
      <c r="G8" s="11" t="s">
        <v>38</v>
      </c>
      <c r="H8" s="11" t="s">
        <v>39</v>
      </c>
      <c r="I8" s="11" t="s">
        <v>40</v>
      </c>
      <c r="J8" s="11" t="s">
        <v>41</v>
      </c>
      <c r="K8" s="11" t="s">
        <v>42</v>
      </c>
    </row>
    <row r="9" customFormat="false" ht="25.5" hidden="false" customHeight="true" outlineLevel="0" collapsed="false">
      <c r="A9" s="12" t="n">
        <v>1</v>
      </c>
      <c r="B9" s="9" t="s">
        <v>43</v>
      </c>
      <c r="C9" s="13" t="s">
        <v>44</v>
      </c>
      <c r="D9" s="9" t="s">
        <v>45</v>
      </c>
      <c r="E9" s="9" t="s">
        <v>46</v>
      </c>
      <c r="F9" s="10" t="n">
        <v>6</v>
      </c>
      <c r="G9" s="10" t="n">
        <v>10</v>
      </c>
      <c r="H9" s="14" t="n">
        <f aca="false">IFERROR(G9/$C$6,"")</f>
        <v>0.25</v>
      </c>
      <c r="I9" s="15" t="n">
        <v>0.25</v>
      </c>
      <c r="J9" s="14" t="n">
        <f aca="false">IF(OR(G9="",I9=""),"",H9-I9)</f>
        <v>0</v>
      </c>
      <c r="K9" s="16" t="str">
        <f aca="false">IF(B9="","",IF(G9="","لم تُدخل الدرجات",IF(AND(F9&lt;&gt;"",F9&lt;4),"عدد الأسئلة أقل من 4 — عينة صغيرة",IF(AND(I9&lt;&gt;"",ABS(H9-I9)&gt;0.05),"انحراف عن الوزن المستهدف يتجاوز 5%","مطابق"))))</f>
        <v>مطابق</v>
      </c>
    </row>
    <row r="10" customFormat="false" ht="25.5" hidden="false" customHeight="true" outlineLevel="0" collapsed="false">
      <c r="A10" s="12" t="n">
        <v>2</v>
      </c>
      <c r="B10" s="9"/>
      <c r="C10" s="13"/>
      <c r="D10" s="9"/>
      <c r="E10" s="9"/>
      <c r="F10" s="10"/>
      <c r="G10" s="10"/>
      <c r="H10" s="14" t="n">
        <f aca="false">IFERROR(G10/$C$6,"")</f>
        <v>0</v>
      </c>
      <c r="I10" s="15"/>
      <c r="J10" s="14" t="str">
        <f aca="false">IF(OR(G10="",I10=""),"",H10-I10)</f>
        <v/>
      </c>
      <c r="K10" s="16" t="str">
        <f aca="false">IF(B10="","",IF(G10="","لم تُدخل الدرجات",IF(AND(F10&lt;&gt;"",F10&lt;4),"عدد الأسئلة أقل من 4 — عينة صغيرة",IF(AND(I10&lt;&gt;"",ABS(H10-I10)&gt;0.05),"انحراف عن الوزن المستهدف يتجاوز 5%","مطابق"))))</f>
        <v/>
      </c>
    </row>
    <row r="11" customFormat="false" ht="25.5" hidden="false" customHeight="true" outlineLevel="0" collapsed="false">
      <c r="A11" s="12" t="n">
        <v>3</v>
      </c>
      <c r="B11" s="9"/>
      <c r="C11" s="13"/>
      <c r="D11" s="9"/>
      <c r="E11" s="9"/>
      <c r="F11" s="10"/>
      <c r="G11" s="10"/>
      <c r="H11" s="14" t="n">
        <f aca="false">IFERROR(G11/$C$6,"")</f>
        <v>0</v>
      </c>
      <c r="I11" s="15"/>
      <c r="J11" s="14" t="str">
        <f aca="false">IF(OR(G11="",I11=""),"",H11-I11)</f>
        <v/>
      </c>
      <c r="K11" s="16" t="str">
        <f aca="false">IF(B11="","",IF(G11="","لم تُدخل الدرجات",IF(AND(F11&lt;&gt;"",F11&lt;4),"عدد الأسئلة أقل من 4 — عينة صغيرة",IF(AND(I11&lt;&gt;"",ABS(H11-I11)&gt;0.05),"انحراف عن الوزن المستهدف يتجاوز 5%","مطابق"))))</f>
        <v/>
      </c>
    </row>
    <row r="12" customFormat="false" ht="25.5" hidden="false" customHeight="true" outlineLevel="0" collapsed="false">
      <c r="A12" s="12" t="n">
        <v>4</v>
      </c>
      <c r="B12" s="9"/>
      <c r="C12" s="13"/>
      <c r="D12" s="9"/>
      <c r="E12" s="9"/>
      <c r="F12" s="10"/>
      <c r="G12" s="10"/>
      <c r="H12" s="14" t="n">
        <f aca="false">IFERROR(G12/$C$6,"")</f>
        <v>0</v>
      </c>
      <c r="I12" s="15"/>
      <c r="J12" s="14" t="str">
        <f aca="false">IF(OR(G12="",I12=""),"",H12-I12)</f>
        <v/>
      </c>
      <c r="K12" s="16" t="str">
        <f aca="false">IF(B12="","",IF(G12="","لم تُدخل الدرجات",IF(AND(F12&lt;&gt;"",F12&lt;4),"عدد الأسئلة أقل من 4 — عينة صغيرة",IF(AND(I12&lt;&gt;"",ABS(H12-I12)&gt;0.05),"انحراف عن الوزن المستهدف يتجاوز 5%","مطابق"))))</f>
        <v/>
      </c>
    </row>
    <row r="13" customFormat="false" ht="25.5" hidden="false" customHeight="true" outlineLevel="0" collapsed="false">
      <c r="A13" s="12" t="n">
        <v>5</v>
      </c>
      <c r="B13" s="9"/>
      <c r="C13" s="13"/>
      <c r="D13" s="9"/>
      <c r="E13" s="9"/>
      <c r="F13" s="10"/>
      <c r="G13" s="10"/>
      <c r="H13" s="14" t="n">
        <f aca="false">IFERROR(G13/$C$6,"")</f>
        <v>0</v>
      </c>
      <c r="I13" s="15"/>
      <c r="J13" s="14" t="str">
        <f aca="false">IF(OR(G13="",I13=""),"",H13-I13)</f>
        <v/>
      </c>
      <c r="K13" s="16" t="str">
        <f aca="false">IF(B13="","",IF(G13="","لم تُدخل الدرجات",IF(AND(F13&lt;&gt;"",F13&lt;4),"عدد الأسئلة أقل من 4 — عينة صغيرة",IF(AND(I13&lt;&gt;"",ABS(H13-I13)&gt;0.05),"انحراف عن الوزن المستهدف يتجاوز 5%","مطابق"))))</f>
        <v/>
      </c>
    </row>
    <row r="14" customFormat="false" ht="25.5" hidden="false" customHeight="true" outlineLevel="0" collapsed="false">
      <c r="A14" s="12" t="n">
        <v>6</v>
      </c>
      <c r="B14" s="9"/>
      <c r="C14" s="13"/>
      <c r="D14" s="9"/>
      <c r="E14" s="9"/>
      <c r="F14" s="10"/>
      <c r="G14" s="10"/>
      <c r="H14" s="14" t="n">
        <f aca="false">IFERROR(G14/$C$6,"")</f>
        <v>0</v>
      </c>
      <c r="I14" s="15"/>
      <c r="J14" s="14" t="str">
        <f aca="false">IF(OR(G14="",I14=""),"",H14-I14)</f>
        <v/>
      </c>
      <c r="K14" s="16" t="str">
        <f aca="false">IF(B14="","",IF(G14="","لم تُدخل الدرجات",IF(AND(F14&lt;&gt;"",F14&lt;4),"عدد الأسئلة أقل من 4 — عينة صغيرة",IF(AND(I14&lt;&gt;"",ABS(H14-I14)&gt;0.05),"انحراف عن الوزن المستهدف يتجاوز 5%","مطابق"))))</f>
        <v/>
      </c>
    </row>
    <row r="15" customFormat="false" ht="25.5" hidden="false" customHeight="true" outlineLevel="0" collapsed="false">
      <c r="A15" s="12" t="n">
        <v>7</v>
      </c>
      <c r="B15" s="9"/>
      <c r="C15" s="13"/>
      <c r="D15" s="9"/>
      <c r="E15" s="9"/>
      <c r="F15" s="10"/>
      <c r="G15" s="10"/>
      <c r="H15" s="14" t="n">
        <f aca="false">IFERROR(G15/$C$6,"")</f>
        <v>0</v>
      </c>
      <c r="I15" s="15"/>
      <c r="J15" s="14" t="str">
        <f aca="false">IF(OR(G15="",I15=""),"",H15-I15)</f>
        <v/>
      </c>
      <c r="K15" s="16" t="str">
        <f aca="false">IF(B15="","",IF(G15="","لم تُدخل الدرجات",IF(AND(F15&lt;&gt;"",F15&lt;4),"عدد الأسئلة أقل من 4 — عينة صغيرة",IF(AND(I15&lt;&gt;"",ABS(H15-I15)&gt;0.05),"انحراف عن الوزن المستهدف يتجاوز 5%","مطابق"))))</f>
        <v/>
      </c>
    </row>
    <row r="16" customFormat="false" ht="25.5" hidden="false" customHeight="true" outlineLevel="0" collapsed="false">
      <c r="A16" s="12" t="n">
        <v>8</v>
      </c>
      <c r="B16" s="9"/>
      <c r="C16" s="13"/>
      <c r="D16" s="9"/>
      <c r="E16" s="9"/>
      <c r="F16" s="10"/>
      <c r="G16" s="10"/>
      <c r="H16" s="14" t="n">
        <f aca="false">IFERROR(G16/$C$6,"")</f>
        <v>0</v>
      </c>
      <c r="I16" s="15"/>
      <c r="J16" s="14" t="str">
        <f aca="false">IF(OR(G16="",I16=""),"",H16-I16)</f>
        <v/>
      </c>
      <c r="K16" s="16" t="str">
        <f aca="false">IF(B16="","",IF(G16="","لم تُدخل الدرجات",IF(AND(F16&lt;&gt;"",F16&lt;4),"عدد الأسئلة أقل من 4 — عينة صغيرة",IF(AND(I16&lt;&gt;"",ABS(H16-I16)&gt;0.05),"انحراف عن الوزن المستهدف يتجاوز 5%","مطابق"))))</f>
        <v/>
      </c>
    </row>
    <row r="17" customFormat="false" ht="25.5" hidden="false" customHeight="true" outlineLevel="0" collapsed="false">
      <c r="A17" s="12" t="n">
        <v>9</v>
      </c>
      <c r="B17" s="9"/>
      <c r="C17" s="13"/>
      <c r="D17" s="9"/>
      <c r="E17" s="9"/>
      <c r="F17" s="10"/>
      <c r="G17" s="10"/>
      <c r="H17" s="14" t="n">
        <f aca="false">IFERROR(G17/$C$6,"")</f>
        <v>0</v>
      </c>
      <c r="I17" s="15"/>
      <c r="J17" s="14" t="str">
        <f aca="false">IF(OR(G17="",I17=""),"",H17-I17)</f>
        <v/>
      </c>
      <c r="K17" s="16" t="str">
        <f aca="false">IF(B17="","",IF(G17="","لم تُدخل الدرجات",IF(AND(F17&lt;&gt;"",F17&lt;4),"عدد الأسئلة أقل من 4 — عينة صغيرة",IF(AND(I17&lt;&gt;"",ABS(H17-I17)&gt;0.05),"انحراف عن الوزن المستهدف يتجاوز 5%","مطابق"))))</f>
        <v/>
      </c>
    </row>
    <row r="18" customFormat="false" ht="25.5" hidden="false" customHeight="true" outlineLevel="0" collapsed="false">
      <c r="A18" s="12" t="n">
        <v>10</v>
      </c>
      <c r="B18" s="9"/>
      <c r="C18" s="13"/>
      <c r="D18" s="9"/>
      <c r="E18" s="9"/>
      <c r="F18" s="10"/>
      <c r="G18" s="10"/>
      <c r="H18" s="14" t="n">
        <f aca="false">IFERROR(G18/$C$6,"")</f>
        <v>0</v>
      </c>
      <c r="I18" s="15"/>
      <c r="J18" s="14" t="str">
        <f aca="false">IF(OR(G18="",I18=""),"",H18-I18)</f>
        <v/>
      </c>
      <c r="K18" s="16" t="str">
        <f aca="false">IF(B18="","",IF(G18="","لم تُدخل الدرجات",IF(AND(F18&lt;&gt;"",F18&lt;4),"عدد الأسئلة أقل من 4 — عينة صغيرة",IF(AND(I18&lt;&gt;"",ABS(H18-I18)&gt;0.05),"انحراف عن الوزن المستهدف يتجاوز 5%","مطابق"))))</f>
        <v/>
      </c>
    </row>
    <row r="19" customFormat="false" ht="25.5" hidden="false" customHeight="true" outlineLevel="0" collapsed="false">
      <c r="A19" s="12" t="n">
        <v>11</v>
      </c>
      <c r="B19" s="9"/>
      <c r="C19" s="13"/>
      <c r="D19" s="9"/>
      <c r="E19" s="9"/>
      <c r="F19" s="10"/>
      <c r="G19" s="10"/>
      <c r="H19" s="14" t="n">
        <f aca="false">IFERROR(G19/$C$6,"")</f>
        <v>0</v>
      </c>
      <c r="I19" s="15"/>
      <c r="J19" s="14" t="str">
        <f aca="false">IF(OR(G19="",I19=""),"",H19-I19)</f>
        <v/>
      </c>
      <c r="K19" s="16" t="str">
        <f aca="false">IF(B19="","",IF(G19="","لم تُدخل الدرجات",IF(AND(F19&lt;&gt;"",F19&lt;4),"عدد الأسئلة أقل من 4 — عينة صغيرة",IF(AND(I19&lt;&gt;"",ABS(H19-I19)&gt;0.05),"انحراف عن الوزن المستهدف يتجاوز 5%","مطابق"))))</f>
        <v/>
      </c>
    </row>
    <row r="20" customFormat="false" ht="25.5" hidden="false" customHeight="true" outlineLevel="0" collapsed="false">
      <c r="A20" s="12" t="n">
        <v>12</v>
      </c>
      <c r="B20" s="9"/>
      <c r="C20" s="13"/>
      <c r="D20" s="9"/>
      <c r="E20" s="9"/>
      <c r="F20" s="10"/>
      <c r="G20" s="10"/>
      <c r="H20" s="14" t="n">
        <f aca="false">IFERROR(G20/$C$6,"")</f>
        <v>0</v>
      </c>
      <c r="I20" s="15"/>
      <c r="J20" s="14" t="str">
        <f aca="false">IF(OR(G20="",I20=""),"",H20-I20)</f>
        <v/>
      </c>
      <c r="K20" s="16" t="str">
        <f aca="false">IF(B20="","",IF(G20="","لم تُدخل الدرجات",IF(AND(F20&lt;&gt;"",F20&lt;4),"عدد الأسئلة أقل من 4 — عينة صغيرة",IF(AND(I20&lt;&gt;"",ABS(H20-I20)&gt;0.05),"انحراف عن الوزن المستهدف يتجاوز 5%","مطابق"))))</f>
        <v/>
      </c>
    </row>
    <row r="21" customFormat="false" ht="25.5" hidden="false" customHeight="true" outlineLevel="0" collapsed="false">
      <c r="A21" s="17" t="s">
        <v>47</v>
      </c>
      <c r="B21" s="18"/>
      <c r="C21" s="18"/>
      <c r="D21" s="18"/>
      <c r="E21" s="18"/>
      <c r="F21" s="19" t="n">
        <f aca="false">SUM(F9:F20)</f>
        <v>6</v>
      </c>
      <c r="G21" s="19" t="n">
        <f aca="false">SUM(G9:G20)</f>
        <v>10</v>
      </c>
      <c r="H21" s="20" t="n">
        <f aca="false">IFERROR(G21/$C$6,"")</f>
        <v>0.25</v>
      </c>
      <c r="I21" s="21" t="n">
        <f aca="false">SUM(I9:I20)</f>
        <v>0.25</v>
      </c>
      <c r="J21" s="18"/>
      <c r="K21" s="18"/>
    </row>
    <row r="23" customFormat="false" ht="16.15" hidden="false" customHeight="false" outlineLevel="0" collapsed="false">
      <c r="B23" s="3" t="s">
        <v>48</v>
      </c>
    </row>
    <row r="24" customFormat="false" ht="21.75" hidden="false" customHeight="true" outlineLevel="0" collapsed="false">
      <c r="B24" s="22" t="s">
        <v>49</v>
      </c>
      <c r="C24" s="8" t="str">
        <f aca="false">IF(G21=$C$6,"مطابق","غير مطابق — الفرق "&amp;TEXT($C$6-G21,"0")&amp;" درجة")</f>
        <v>غير مطابق — الفرق 30 درجة</v>
      </c>
    </row>
    <row r="25" customFormat="false" ht="21.75" hidden="false" customHeight="true" outlineLevel="0" collapsed="false">
      <c r="B25" s="22" t="s">
        <v>50</v>
      </c>
      <c r="C25" s="8" t="str">
        <f aca="false">IF(ROUND(I21,4)=1,"مطابق","غير مطابق — المجموع "&amp;TEXT(I21,"0%"))</f>
        <v>غير مطابق — المجموع 25%</v>
      </c>
    </row>
    <row r="26" customFormat="false" ht="21.75" hidden="false" customHeight="true" outlineLevel="0" collapsed="false">
      <c r="B26" s="22" t="s">
        <v>51</v>
      </c>
      <c r="C26" s="8" t="str">
        <f aca="false">COUNTA(B9:B20)&amp;" مخرجاً"</f>
        <v>1 مخرجاً</v>
      </c>
    </row>
    <row r="27" customFormat="false" ht="21.75" hidden="false" customHeight="true" outlineLevel="0" collapsed="false">
      <c r="B27" s="22" t="s">
        <v>52</v>
      </c>
      <c r="C27" s="8" t="str">
        <f aca="false">COUNTIFS(B9:B20,"&lt;&gt;",F9:F20,"&lt;4")&amp;" مخرجاً"</f>
        <v>0 مخرجاً</v>
      </c>
    </row>
    <row r="28" customFormat="false" ht="21.75" hidden="false" customHeight="true" outlineLevel="0" collapsed="false">
      <c r="B28" s="22" t="s">
        <v>53</v>
      </c>
      <c r="C28" s="8" t="str">
        <f aca="false">SUM(F9:F20)&amp;" سؤالاً"</f>
        <v>6 سؤالاً</v>
      </c>
    </row>
    <row r="31" customFormat="false" ht="16.15" hidden="false" customHeight="false" outlineLevel="0" collapsed="false">
      <c r="B31" s="3" t="s">
        <v>54</v>
      </c>
    </row>
    <row r="32" customFormat="false" ht="15" hidden="false" customHeight="false" outlineLevel="0" collapsed="false">
      <c r="B32" s="23" t="s">
        <v>36</v>
      </c>
      <c r="C32" s="23" t="s">
        <v>38</v>
      </c>
      <c r="D32" s="23" t="s">
        <v>55</v>
      </c>
    </row>
    <row r="33" customFormat="false" ht="15" hidden="false" customHeight="false" outlineLevel="0" collapsed="false">
      <c r="B33" s="22" t="str">
        <f aca="false">قوائم!$D$3</f>
        <v>تذكّر</v>
      </c>
      <c r="C33" s="24" t="n">
        <f aca="false">SUMIF($E$9:$E$20,قوائم!$D$3,$G$9:$G$20)</f>
        <v>0</v>
      </c>
      <c r="D33" s="14" t="n">
        <f aca="false">IFERROR(C33/$G$21,"")</f>
        <v>0</v>
      </c>
    </row>
    <row r="34" customFormat="false" ht="15" hidden="false" customHeight="false" outlineLevel="0" collapsed="false">
      <c r="B34" s="22" t="str">
        <f aca="false">قوائم!$D$4</f>
        <v>فهم</v>
      </c>
      <c r="C34" s="24" t="n">
        <f aca="false">SUMIF($E$9:$E$20,قوائم!$D$4,$G$9:$G$20)</f>
        <v>10</v>
      </c>
      <c r="D34" s="14" t="n">
        <f aca="false">IFERROR(C34/$G$21,"")</f>
        <v>1</v>
      </c>
    </row>
    <row r="35" customFormat="false" ht="15" hidden="false" customHeight="false" outlineLevel="0" collapsed="false">
      <c r="B35" s="22" t="str">
        <f aca="false">قوائم!$D$5</f>
        <v>تطبيق</v>
      </c>
      <c r="C35" s="24" t="n">
        <f aca="false">SUMIF($E$9:$E$20,قوائم!$D$5,$G$9:$G$20)</f>
        <v>0</v>
      </c>
      <c r="D35" s="14" t="n">
        <f aca="false">IFERROR(C35/$G$21,"")</f>
        <v>0</v>
      </c>
    </row>
    <row r="36" customFormat="false" ht="15" hidden="false" customHeight="false" outlineLevel="0" collapsed="false">
      <c r="B36" s="22" t="str">
        <f aca="false">قوائم!$D$6</f>
        <v>تحليل</v>
      </c>
      <c r="C36" s="24" t="n">
        <f aca="false">SUMIF($E$9:$E$20,قوائم!$D$6,$G$9:$G$20)</f>
        <v>0</v>
      </c>
      <c r="D36" s="14" t="n">
        <f aca="false">IFERROR(C36/$G$21,"")</f>
        <v>0</v>
      </c>
    </row>
    <row r="37" customFormat="false" ht="15" hidden="false" customHeight="false" outlineLevel="0" collapsed="false">
      <c r="B37" s="22" t="str">
        <f aca="false">قوائم!$D$7</f>
        <v>تقويم</v>
      </c>
      <c r="C37" s="24" t="n">
        <f aca="false">SUMIF($E$9:$E$20,قوائم!$D$7,$G$9:$G$20)</f>
        <v>0</v>
      </c>
      <c r="D37" s="14" t="n">
        <f aca="false">IFERROR(C37/$G$21,"")</f>
        <v>0</v>
      </c>
    </row>
    <row r="38" customFormat="false" ht="15" hidden="false" customHeight="false" outlineLevel="0" collapsed="false">
      <c r="B38" s="22" t="str">
        <f aca="false">قوائم!$D$8</f>
        <v>ابتكار</v>
      </c>
      <c r="C38" s="24" t="n">
        <f aca="false">SUMIF($E$9:$E$20,قوائم!$D$8,$G$9:$G$20)</f>
        <v>0</v>
      </c>
      <c r="D38" s="14" t="n">
        <f aca="false">IFERROR(C38/$G$21,"")</f>
        <v>0</v>
      </c>
    </row>
    <row r="41" customFormat="false" ht="16.15" hidden="false" customHeight="false" outlineLevel="0" collapsed="false">
      <c r="B41" s="3" t="s">
        <v>56</v>
      </c>
    </row>
    <row r="42" customFormat="false" ht="15" hidden="false" customHeight="false" outlineLevel="0" collapsed="false">
      <c r="B42" s="23" t="s">
        <v>35</v>
      </c>
      <c r="C42" s="23" t="s">
        <v>38</v>
      </c>
      <c r="D42" s="23" t="s">
        <v>55</v>
      </c>
    </row>
    <row r="43" customFormat="false" ht="15" hidden="false" customHeight="false" outlineLevel="0" collapsed="false">
      <c r="B43" s="22" t="str">
        <f aca="false">قوائم!$B$3</f>
        <v>المعرفة والفهم</v>
      </c>
      <c r="C43" s="24" t="n">
        <f aca="false">SUMIF($D$9:$D$20,قوائم!$B$3,$G$9:$G$20)</f>
        <v>10</v>
      </c>
      <c r="D43" s="14" t="n">
        <f aca="false">IFERROR(C43/$G$21,"")</f>
        <v>1</v>
      </c>
    </row>
    <row r="44" customFormat="false" ht="15" hidden="false" customHeight="false" outlineLevel="0" collapsed="false">
      <c r="B44" s="22" t="str">
        <f aca="false">قوائم!$B$4</f>
        <v>المهارات</v>
      </c>
      <c r="C44" s="24" t="n">
        <f aca="false">SUMIF($D$9:$D$20,قوائم!$B$4,$G$9:$G$20)</f>
        <v>0</v>
      </c>
      <c r="D44" s="14" t="n">
        <f aca="false">IFERROR(C44/$G$21,"")</f>
        <v>0</v>
      </c>
    </row>
    <row r="45" customFormat="false" ht="15" hidden="false" customHeight="false" outlineLevel="0" collapsed="false">
      <c r="B45" s="22" t="str">
        <f aca="false">قوائم!$B$5</f>
        <v>القيم والاستقلالية والمسؤولية</v>
      </c>
      <c r="C45" s="24" t="n">
        <f aca="false">SUMIF($D$9:$D$20,قوائم!$B$5,$G$9:$G$20)</f>
        <v>0</v>
      </c>
      <c r="D45" s="14" t="n">
        <f aca="false">IFERROR(C45/$G$21,"")</f>
        <v>0</v>
      </c>
    </row>
    <row r="47" customFormat="false" ht="15" hidden="false" customHeight="false" outlineLevel="0" collapsed="false">
      <c r="B47" s="25" t="s">
        <v>57</v>
      </c>
    </row>
  </sheetData>
  <dataValidations count="2">
    <dataValidation allowBlank="true" errorStyle="stop" operator="between" showDropDown="false" showErrorMessage="false" showInputMessage="false" sqref="D9:D20" type="list">
      <formula1>قوائم!$B$3:$B$12</formula1>
      <formula2>0</formula2>
    </dataValidation>
    <dataValidation allowBlank="true" errorStyle="stop" operator="between" showDropDown="false" showErrorMessage="false" showInputMessage="false" sqref="E9:E20" type="list">
      <formula1>قوائم!$D$3:$D$8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7"/>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46"/>
    <col collapsed="false" customWidth="true" hidden="false" outlineLevel="0" max="4" min="4" style="0" width="20"/>
    <col collapsed="false" customWidth="true" hidden="false" outlineLevel="0" max="5" min="5" style="0" width="14"/>
    <col collapsed="false" customWidth="true" hidden="false" outlineLevel="0" max="6" min="6" style="0" width="12"/>
    <col collapsed="false" customWidth="true" hidden="false" outlineLevel="0" max="7" min="7" style="0" width="10"/>
    <col collapsed="false" customWidth="true" hidden="false" outlineLevel="0" max="8" min="8" style="0" width="13"/>
    <col collapsed="false" customWidth="true" hidden="false" outlineLevel="0" max="9" min="9" style="0" width="14"/>
    <col collapsed="false" customWidth="true" hidden="false" outlineLevel="0" max="10" min="10" style="0" width="10"/>
    <col collapsed="false" customWidth="true" hidden="false" outlineLevel="0" max="11" min="11" style="0" width="30"/>
  </cols>
  <sheetData>
    <row r="1" customFormat="false" ht="27.75" hidden="false" customHeight="true" outlineLevel="0" collapsed="false">
      <c r="A1" s="7" t="s">
        <v>58</v>
      </c>
    </row>
    <row r="3" customFormat="false" ht="15" hidden="false" customHeight="false" outlineLevel="0" collapsed="false">
      <c r="B3" s="8" t="s">
        <v>25</v>
      </c>
      <c r="C3" s="9" t="s">
        <v>26</v>
      </c>
    </row>
    <row r="4" customFormat="false" ht="15" hidden="false" customHeight="false" outlineLevel="0" collapsed="false">
      <c r="B4" s="8" t="s">
        <v>27</v>
      </c>
      <c r="C4" s="9" t="s">
        <v>28</v>
      </c>
    </row>
    <row r="5" customFormat="false" ht="15" hidden="false" customHeight="false" outlineLevel="0" collapsed="false">
      <c r="B5" s="8" t="s">
        <v>29</v>
      </c>
      <c r="C5" s="9" t="s">
        <v>30</v>
      </c>
    </row>
    <row r="6" customFormat="false" ht="15" hidden="false" customHeight="false" outlineLevel="0" collapsed="false">
      <c r="B6" s="8" t="s">
        <v>31</v>
      </c>
      <c r="C6" s="10" t="n">
        <v>40</v>
      </c>
    </row>
    <row r="8" customFormat="false" ht="31.5" hidden="false" customHeight="true" outlineLevel="0" collapsed="false">
      <c r="A8" s="11" t="s">
        <v>32</v>
      </c>
      <c r="B8" s="11" t="s">
        <v>33</v>
      </c>
      <c r="C8" s="11" t="s">
        <v>34</v>
      </c>
      <c r="D8" s="11" t="s">
        <v>35</v>
      </c>
      <c r="E8" s="11" t="s">
        <v>36</v>
      </c>
      <c r="F8" s="11" t="s">
        <v>37</v>
      </c>
      <c r="G8" s="11" t="s">
        <v>38</v>
      </c>
      <c r="H8" s="11" t="s">
        <v>39</v>
      </c>
      <c r="I8" s="11" t="s">
        <v>40</v>
      </c>
      <c r="J8" s="11" t="s">
        <v>41</v>
      </c>
      <c r="K8" s="11" t="s">
        <v>42</v>
      </c>
    </row>
    <row r="9" customFormat="false" ht="25.5" hidden="false" customHeight="true" outlineLevel="0" collapsed="false">
      <c r="A9" s="12" t="n">
        <v>1</v>
      </c>
      <c r="B9" s="9" t="s">
        <v>43</v>
      </c>
      <c r="C9" s="13" t="s">
        <v>44</v>
      </c>
      <c r="D9" s="9" t="s">
        <v>45</v>
      </c>
      <c r="E9" s="9" t="s">
        <v>46</v>
      </c>
      <c r="F9" s="10" t="n">
        <v>6</v>
      </c>
      <c r="G9" s="10" t="n">
        <v>10</v>
      </c>
      <c r="H9" s="14" t="n">
        <f aca="false">IFERROR(G9/$C$6,"")</f>
        <v>0.25</v>
      </c>
      <c r="I9" s="15" t="n">
        <v>0.25</v>
      </c>
      <c r="J9" s="14" t="n">
        <f aca="false">IF(OR(G9="",I9=""),"",H9-I9)</f>
        <v>0</v>
      </c>
      <c r="K9" s="16" t="str">
        <f aca="false">IF(B9="","",IF(G9="","لم تُدخل الدرجات",IF(AND(F9&lt;&gt;"",F9&lt;4),"عدد الأسئلة أقل من 4 — عينة صغيرة",IF(AND(I9&lt;&gt;"",ABS(H9-I9)&gt;0.05),"انحراف عن الوزن المستهدف يتجاوز 5%","مطابق"))))</f>
        <v>مطابق</v>
      </c>
    </row>
    <row r="10" customFormat="false" ht="25.5" hidden="false" customHeight="true" outlineLevel="0" collapsed="false">
      <c r="A10" s="12" t="n">
        <v>2</v>
      </c>
      <c r="B10" s="9" t="s">
        <v>59</v>
      </c>
      <c r="C10" s="13" t="s">
        <v>60</v>
      </c>
      <c r="D10" s="9" t="s">
        <v>61</v>
      </c>
      <c r="E10" s="9" t="s">
        <v>62</v>
      </c>
      <c r="F10" s="10" t="n">
        <v>8</v>
      </c>
      <c r="G10" s="10" t="n">
        <v>14</v>
      </c>
      <c r="H10" s="14" t="n">
        <f aca="false">IFERROR(G10/$C$6,"")</f>
        <v>0.35</v>
      </c>
      <c r="I10" s="15" t="n">
        <v>0.35</v>
      </c>
      <c r="J10" s="14" t="n">
        <f aca="false">IF(OR(G10="",I10=""),"",H10-I10)</f>
        <v>0</v>
      </c>
      <c r="K10" s="16" t="str">
        <f aca="false">IF(B10="","",IF(G10="","لم تُدخل الدرجات",IF(AND(F10&lt;&gt;"",F10&lt;4),"عدد الأسئلة أقل من 4 — عينة صغيرة",IF(AND(I10&lt;&gt;"",ABS(H10-I10)&gt;0.05),"انحراف عن الوزن المستهدف يتجاوز 5%","مطابق"))))</f>
        <v>مطابق</v>
      </c>
    </row>
    <row r="11" customFormat="false" ht="25.5" hidden="false" customHeight="true" outlineLevel="0" collapsed="false">
      <c r="A11" s="12" t="n">
        <v>3</v>
      </c>
      <c r="B11" s="9" t="s">
        <v>63</v>
      </c>
      <c r="C11" s="13" t="s">
        <v>64</v>
      </c>
      <c r="D11" s="9" t="s">
        <v>61</v>
      </c>
      <c r="E11" s="9" t="s">
        <v>65</v>
      </c>
      <c r="F11" s="10" t="n">
        <v>5</v>
      </c>
      <c r="G11" s="10" t="n">
        <v>12</v>
      </c>
      <c r="H11" s="14" t="n">
        <f aca="false">IFERROR(G11/$C$6,"")</f>
        <v>0.3</v>
      </c>
      <c r="I11" s="15" t="n">
        <v>0.3</v>
      </c>
      <c r="J11" s="14" t="n">
        <f aca="false">IF(OR(G11="",I11=""),"",H11-I11)</f>
        <v>0</v>
      </c>
      <c r="K11" s="16" t="str">
        <f aca="false">IF(B11="","",IF(G11="","لم تُدخل الدرجات",IF(AND(F11&lt;&gt;"",F11&lt;4),"عدد الأسئلة أقل من 4 — عينة صغيرة",IF(AND(I11&lt;&gt;"",ABS(H11-I11)&gt;0.05),"انحراف عن الوزن المستهدف يتجاوز 5%","مطابق"))))</f>
        <v>مطابق</v>
      </c>
    </row>
    <row r="12" customFormat="false" ht="25.5" hidden="false" customHeight="true" outlineLevel="0" collapsed="false">
      <c r="A12" s="12" t="n">
        <v>4</v>
      </c>
      <c r="B12" s="9" t="s">
        <v>66</v>
      </c>
      <c r="C12" s="13" t="s">
        <v>67</v>
      </c>
      <c r="D12" s="9" t="s">
        <v>68</v>
      </c>
      <c r="E12" s="9" t="s">
        <v>69</v>
      </c>
      <c r="F12" s="10" t="n">
        <v>2</v>
      </c>
      <c r="G12" s="10" t="n">
        <v>4</v>
      </c>
      <c r="H12" s="14" t="n">
        <f aca="false">IFERROR(G12/$C$6,"")</f>
        <v>0.1</v>
      </c>
      <c r="I12" s="15" t="n">
        <v>0.1</v>
      </c>
      <c r="J12" s="14" t="n">
        <f aca="false">IF(OR(G12="",I12=""),"",H12-I12)</f>
        <v>0</v>
      </c>
      <c r="K12" s="16" t="str">
        <f aca="false">IF(B12="","",IF(G12="","لم تُدخل الدرجات",IF(AND(F12&lt;&gt;"",F12&lt;4),"عدد الأسئلة أقل من 4 — عينة صغيرة",IF(AND(I12&lt;&gt;"",ABS(H12-I12)&gt;0.05),"انحراف عن الوزن المستهدف يتجاوز 5%","مطابق"))))</f>
        <v>عدد الأسئلة أقل من 4 — عينة صغيرة</v>
      </c>
    </row>
    <row r="13" customFormat="false" ht="25.5" hidden="false" customHeight="true" outlineLevel="0" collapsed="false">
      <c r="A13" s="12" t="n">
        <v>5</v>
      </c>
      <c r="B13" s="9"/>
      <c r="C13" s="13"/>
      <c r="D13" s="9"/>
      <c r="E13" s="9"/>
      <c r="F13" s="10"/>
      <c r="G13" s="10"/>
      <c r="H13" s="14" t="n">
        <f aca="false">IFERROR(G13/$C$6,"")</f>
        <v>0</v>
      </c>
      <c r="I13" s="15"/>
      <c r="J13" s="14" t="str">
        <f aca="false">IF(OR(G13="",I13=""),"",H13-I13)</f>
        <v/>
      </c>
      <c r="K13" s="16" t="str">
        <f aca="false">IF(B13="","",IF(G13="","لم تُدخل الدرجات",IF(AND(F13&lt;&gt;"",F13&lt;4),"عدد الأسئلة أقل من 4 — عينة صغيرة",IF(AND(I13&lt;&gt;"",ABS(H13-I13)&gt;0.05),"انحراف عن الوزن المستهدف يتجاوز 5%","مطابق"))))</f>
        <v/>
      </c>
    </row>
    <row r="14" customFormat="false" ht="25.5" hidden="false" customHeight="true" outlineLevel="0" collapsed="false">
      <c r="A14" s="12" t="n">
        <v>6</v>
      </c>
      <c r="B14" s="9"/>
      <c r="C14" s="13"/>
      <c r="D14" s="9"/>
      <c r="E14" s="9"/>
      <c r="F14" s="10"/>
      <c r="G14" s="10"/>
      <c r="H14" s="14" t="n">
        <f aca="false">IFERROR(G14/$C$6,"")</f>
        <v>0</v>
      </c>
      <c r="I14" s="15"/>
      <c r="J14" s="14" t="str">
        <f aca="false">IF(OR(G14="",I14=""),"",H14-I14)</f>
        <v/>
      </c>
      <c r="K14" s="16" t="str">
        <f aca="false">IF(B14="","",IF(G14="","لم تُدخل الدرجات",IF(AND(F14&lt;&gt;"",F14&lt;4),"عدد الأسئلة أقل من 4 — عينة صغيرة",IF(AND(I14&lt;&gt;"",ABS(H14-I14)&gt;0.05),"انحراف عن الوزن المستهدف يتجاوز 5%","مطابق"))))</f>
        <v/>
      </c>
    </row>
    <row r="15" customFormat="false" ht="25.5" hidden="false" customHeight="true" outlineLevel="0" collapsed="false">
      <c r="A15" s="12" t="n">
        <v>7</v>
      </c>
      <c r="B15" s="9"/>
      <c r="C15" s="13"/>
      <c r="D15" s="9"/>
      <c r="E15" s="9"/>
      <c r="F15" s="10"/>
      <c r="G15" s="10"/>
      <c r="H15" s="14" t="n">
        <f aca="false">IFERROR(G15/$C$6,"")</f>
        <v>0</v>
      </c>
      <c r="I15" s="15"/>
      <c r="J15" s="14" t="str">
        <f aca="false">IF(OR(G15="",I15=""),"",H15-I15)</f>
        <v/>
      </c>
      <c r="K15" s="16" t="str">
        <f aca="false">IF(B15="","",IF(G15="","لم تُدخل الدرجات",IF(AND(F15&lt;&gt;"",F15&lt;4),"عدد الأسئلة أقل من 4 — عينة صغيرة",IF(AND(I15&lt;&gt;"",ABS(H15-I15)&gt;0.05),"انحراف عن الوزن المستهدف يتجاوز 5%","مطابق"))))</f>
        <v/>
      </c>
    </row>
    <row r="16" customFormat="false" ht="25.5" hidden="false" customHeight="true" outlineLevel="0" collapsed="false">
      <c r="A16" s="12" t="n">
        <v>8</v>
      </c>
      <c r="B16" s="9"/>
      <c r="C16" s="13"/>
      <c r="D16" s="9"/>
      <c r="E16" s="9"/>
      <c r="F16" s="10"/>
      <c r="G16" s="10"/>
      <c r="H16" s="14" t="n">
        <f aca="false">IFERROR(G16/$C$6,"")</f>
        <v>0</v>
      </c>
      <c r="I16" s="15"/>
      <c r="J16" s="14" t="str">
        <f aca="false">IF(OR(G16="",I16=""),"",H16-I16)</f>
        <v/>
      </c>
      <c r="K16" s="16" t="str">
        <f aca="false">IF(B16="","",IF(G16="","لم تُدخل الدرجات",IF(AND(F16&lt;&gt;"",F16&lt;4),"عدد الأسئلة أقل من 4 — عينة صغيرة",IF(AND(I16&lt;&gt;"",ABS(H16-I16)&gt;0.05),"انحراف عن الوزن المستهدف يتجاوز 5%","مطابق"))))</f>
        <v/>
      </c>
    </row>
    <row r="17" customFormat="false" ht="25.5" hidden="false" customHeight="true" outlineLevel="0" collapsed="false">
      <c r="A17" s="12" t="n">
        <v>9</v>
      </c>
      <c r="B17" s="9"/>
      <c r="C17" s="13"/>
      <c r="D17" s="9"/>
      <c r="E17" s="9"/>
      <c r="F17" s="10"/>
      <c r="G17" s="10"/>
      <c r="H17" s="14" t="n">
        <f aca="false">IFERROR(G17/$C$6,"")</f>
        <v>0</v>
      </c>
      <c r="I17" s="15"/>
      <c r="J17" s="14" t="str">
        <f aca="false">IF(OR(G17="",I17=""),"",H17-I17)</f>
        <v/>
      </c>
      <c r="K17" s="16" t="str">
        <f aca="false">IF(B17="","",IF(G17="","لم تُدخل الدرجات",IF(AND(F17&lt;&gt;"",F17&lt;4),"عدد الأسئلة أقل من 4 — عينة صغيرة",IF(AND(I17&lt;&gt;"",ABS(H17-I17)&gt;0.05),"انحراف عن الوزن المستهدف يتجاوز 5%","مطابق"))))</f>
        <v/>
      </c>
    </row>
    <row r="18" customFormat="false" ht="25.5" hidden="false" customHeight="true" outlineLevel="0" collapsed="false">
      <c r="A18" s="12" t="n">
        <v>10</v>
      </c>
      <c r="B18" s="9"/>
      <c r="C18" s="13"/>
      <c r="D18" s="9"/>
      <c r="E18" s="9"/>
      <c r="F18" s="10"/>
      <c r="G18" s="10"/>
      <c r="H18" s="14" t="n">
        <f aca="false">IFERROR(G18/$C$6,"")</f>
        <v>0</v>
      </c>
      <c r="I18" s="15"/>
      <c r="J18" s="14" t="str">
        <f aca="false">IF(OR(G18="",I18=""),"",H18-I18)</f>
        <v/>
      </c>
      <c r="K18" s="16" t="str">
        <f aca="false">IF(B18="","",IF(G18="","لم تُدخل الدرجات",IF(AND(F18&lt;&gt;"",F18&lt;4),"عدد الأسئلة أقل من 4 — عينة صغيرة",IF(AND(I18&lt;&gt;"",ABS(H18-I18)&gt;0.05),"انحراف عن الوزن المستهدف يتجاوز 5%","مطابق"))))</f>
        <v/>
      </c>
    </row>
    <row r="19" customFormat="false" ht="25.5" hidden="false" customHeight="true" outlineLevel="0" collapsed="false">
      <c r="A19" s="12" t="n">
        <v>11</v>
      </c>
      <c r="B19" s="9"/>
      <c r="C19" s="13"/>
      <c r="D19" s="9"/>
      <c r="E19" s="9"/>
      <c r="F19" s="10"/>
      <c r="G19" s="10"/>
      <c r="H19" s="14" t="n">
        <f aca="false">IFERROR(G19/$C$6,"")</f>
        <v>0</v>
      </c>
      <c r="I19" s="15"/>
      <c r="J19" s="14" t="str">
        <f aca="false">IF(OR(G19="",I19=""),"",H19-I19)</f>
        <v/>
      </c>
      <c r="K19" s="16" t="str">
        <f aca="false">IF(B19="","",IF(G19="","لم تُدخل الدرجات",IF(AND(F19&lt;&gt;"",F19&lt;4),"عدد الأسئلة أقل من 4 — عينة صغيرة",IF(AND(I19&lt;&gt;"",ABS(H19-I19)&gt;0.05),"انحراف عن الوزن المستهدف يتجاوز 5%","مطابق"))))</f>
        <v/>
      </c>
    </row>
    <row r="20" customFormat="false" ht="25.5" hidden="false" customHeight="true" outlineLevel="0" collapsed="false">
      <c r="A20" s="12" t="n">
        <v>12</v>
      </c>
      <c r="B20" s="9"/>
      <c r="C20" s="13"/>
      <c r="D20" s="9"/>
      <c r="E20" s="9"/>
      <c r="F20" s="10"/>
      <c r="G20" s="10"/>
      <c r="H20" s="14" t="n">
        <f aca="false">IFERROR(G20/$C$6,"")</f>
        <v>0</v>
      </c>
      <c r="I20" s="15"/>
      <c r="J20" s="14" t="str">
        <f aca="false">IF(OR(G20="",I20=""),"",H20-I20)</f>
        <v/>
      </c>
      <c r="K20" s="16" t="str">
        <f aca="false">IF(B20="","",IF(G20="","لم تُدخل الدرجات",IF(AND(F20&lt;&gt;"",F20&lt;4),"عدد الأسئلة أقل من 4 — عينة صغيرة",IF(AND(I20&lt;&gt;"",ABS(H20-I20)&gt;0.05),"انحراف عن الوزن المستهدف يتجاوز 5%","مطابق"))))</f>
        <v/>
      </c>
    </row>
    <row r="21" customFormat="false" ht="25.5" hidden="false" customHeight="true" outlineLevel="0" collapsed="false">
      <c r="A21" s="17" t="s">
        <v>47</v>
      </c>
      <c r="B21" s="18"/>
      <c r="C21" s="18"/>
      <c r="D21" s="18"/>
      <c r="E21" s="18"/>
      <c r="F21" s="19" t="n">
        <f aca="false">SUM(F9:F20)</f>
        <v>21</v>
      </c>
      <c r="G21" s="19" t="n">
        <f aca="false">SUM(G9:G20)</f>
        <v>40</v>
      </c>
      <c r="H21" s="20" t="n">
        <f aca="false">IFERROR(G21/$C$6,"")</f>
        <v>1</v>
      </c>
      <c r="I21" s="21" t="n">
        <f aca="false">SUM(I9:I20)</f>
        <v>1</v>
      </c>
      <c r="J21" s="18"/>
      <c r="K21" s="18"/>
    </row>
    <row r="23" customFormat="false" ht="16.15" hidden="false" customHeight="false" outlineLevel="0" collapsed="false">
      <c r="B23" s="3" t="s">
        <v>48</v>
      </c>
    </row>
    <row r="24" customFormat="false" ht="21.75" hidden="false" customHeight="true" outlineLevel="0" collapsed="false">
      <c r="B24" s="22" t="s">
        <v>49</v>
      </c>
      <c r="C24" s="8" t="str">
        <f aca="false">IF(G21=$C$6,"مطابق","غير مطابق — الفرق "&amp;TEXT($C$6-G21,"0")&amp;" درجة")</f>
        <v>مطابق</v>
      </c>
    </row>
    <row r="25" customFormat="false" ht="21.75" hidden="false" customHeight="true" outlineLevel="0" collapsed="false">
      <c r="B25" s="22" t="s">
        <v>50</v>
      </c>
      <c r="C25" s="8" t="str">
        <f aca="false">IF(ROUND(I21,4)=1,"مطابق","غير مطابق — المجموع "&amp;TEXT(I21,"0%"))</f>
        <v>مطابق</v>
      </c>
    </row>
    <row r="26" customFormat="false" ht="21.75" hidden="false" customHeight="true" outlineLevel="0" collapsed="false">
      <c r="B26" s="22" t="s">
        <v>51</v>
      </c>
      <c r="C26" s="8" t="str">
        <f aca="false">COUNTA(B9:B20)&amp;" مخرجاً"</f>
        <v>4 مخرجاً</v>
      </c>
    </row>
    <row r="27" customFormat="false" ht="21.75" hidden="false" customHeight="true" outlineLevel="0" collapsed="false">
      <c r="B27" s="22" t="s">
        <v>52</v>
      </c>
      <c r="C27" s="8" t="str">
        <f aca="false">COUNTIFS(B9:B20,"&lt;&gt;",F9:F20,"&lt;4")&amp;" مخرجاً"</f>
        <v>1 مخرجاً</v>
      </c>
    </row>
    <row r="28" customFormat="false" ht="21.75" hidden="false" customHeight="true" outlineLevel="0" collapsed="false">
      <c r="B28" s="22" t="s">
        <v>53</v>
      </c>
      <c r="C28" s="8" t="str">
        <f aca="false">SUM(F9:F20)&amp;" سؤالاً"</f>
        <v>21 سؤالاً</v>
      </c>
    </row>
    <row r="31" customFormat="false" ht="16.15" hidden="false" customHeight="false" outlineLevel="0" collapsed="false">
      <c r="B31" s="3" t="s">
        <v>54</v>
      </c>
    </row>
    <row r="32" customFormat="false" ht="15" hidden="false" customHeight="false" outlineLevel="0" collapsed="false">
      <c r="B32" s="23" t="s">
        <v>36</v>
      </c>
      <c r="C32" s="23" t="s">
        <v>38</v>
      </c>
      <c r="D32" s="23" t="s">
        <v>55</v>
      </c>
    </row>
    <row r="33" customFormat="false" ht="15" hidden="false" customHeight="false" outlineLevel="0" collapsed="false">
      <c r="B33" s="22" t="str">
        <f aca="false">قوائم!$D$3</f>
        <v>تذكّر</v>
      </c>
      <c r="C33" s="24" t="n">
        <f aca="false">SUMIF($E$9:$E$20,قوائم!$D$3,$G$9:$G$20)</f>
        <v>0</v>
      </c>
      <c r="D33" s="14" t="n">
        <f aca="false">IFERROR(C33/$G$21,"")</f>
        <v>0</v>
      </c>
    </row>
    <row r="34" customFormat="false" ht="15" hidden="false" customHeight="false" outlineLevel="0" collapsed="false">
      <c r="B34" s="22" t="str">
        <f aca="false">قوائم!$D$4</f>
        <v>فهم</v>
      </c>
      <c r="C34" s="24" t="n">
        <f aca="false">SUMIF($E$9:$E$20,قوائم!$D$4,$G$9:$G$20)</f>
        <v>10</v>
      </c>
      <c r="D34" s="14" t="n">
        <f aca="false">IFERROR(C34/$G$21,"")</f>
        <v>0.25</v>
      </c>
    </row>
    <row r="35" customFormat="false" ht="15" hidden="false" customHeight="false" outlineLevel="0" collapsed="false">
      <c r="B35" s="22" t="str">
        <f aca="false">قوائم!$D$5</f>
        <v>تطبيق</v>
      </c>
      <c r="C35" s="24" t="n">
        <f aca="false">SUMIF($E$9:$E$20,قوائم!$D$5,$G$9:$G$20)</f>
        <v>14</v>
      </c>
      <c r="D35" s="14" t="n">
        <f aca="false">IFERROR(C35/$G$21,"")</f>
        <v>0.35</v>
      </c>
    </row>
    <row r="36" customFormat="false" ht="15" hidden="false" customHeight="false" outlineLevel="0" collapsed="false">
      <c r="B36" s="22" t="str">
        <f aca="false">قوائم!$D$6</f>
        <v>تحليل</v>
      </c>
      <c r="C36" s="24" t="n">
        <f aca="false">SUMIF($E$9:$E$20,قوائم!$D$6,$G$9:$G$20)</f>
        <v>12</v>
      </c>
      <c r="D36" s="14" t="n">
        <f aca="false">IFERROR(C36/$G$21,"")</f>
        <v>0.3</v>
      </c>
    </row>
    <row r="37" customFormat="false" ht="15" hidden="false" customHeight="false" outlineLevel="0" collapsed="false">
      <c r="B37" s="22" t="str">
        <f aca="false">قوائم!$D$7</f>
        <v>تقويم</v>
      </c>
      <c r="C37" s="24" t="n">
        <f aca="false">SUMIF($E$9:$E$20,قوائم!$D$7,$G$9:$G$20)</f>
        <v>4</v>
      </c>
      <c r="D37" s="14" t="n">
        <f aca="false">IFERROR(C37/$G$21,"")</f>
        <v>0.1</v>
      </c>
    </row>
    <row r="38" customFormat="false" ht="15" hidden="false" customHeight="false" outlineLevel="0" collapsed="false">
      <c r="B38" s="22" t="str">
        <f aca="false">قوائم!$D$8</f>
        <v>ابتكار</v>
      </c>
      <c r="C38" s="24" t="n">
        <f aca="false">SUMIF($E$9:$E$20,قوائم!$D$8,$G$9:$G$20)</f>
        <v>0</v>
      </c>
      <c r="D38" s="14" t="n">
        <f aca="false">IFERROR(C38/$G$21,"")</f>
        <v>0</v>
      </c>
    </row>
    <row r="41" customFormat="false" ht="16.15" hidden="false" customHeight="false" outlineLevel="0" collapsed="false">
      <c r="B41" s="3" t="s">
        <v>56</v>
      </c>
    </row>
    <row r="42" customFormat="false" ht="15" hidden="false" customHeight="false" outlineLevel="0" collapsed="false">
      <c r="B42" s="23" t="s">
        <v>35</v>
      </c>
      <c r="C42" s="23" t="s">
        <v>38</v>
      </c>
      <c r="D42" s="23" t="s">
        <v>55</v>
      </c>
    </row>
    <row r="43" customFormat="false" ht="15" hidden="false" customHeight="false" outlineLevel="0" collapsed="false">
      <c r="B43" s="22" t="str">
        <f aca="false">قوائم!$B$3</f>
        <v>المعرفة والفهم</v>
      </c>
      <c r="C43" s="24" t="n">
        <f aca="false">SUMIF($D$9:$D$20,قوائم!$B$3,$G$9:$G$20)</f>
        <v>10</v>
      </c>
      <c r="D43" s="14" t="n">
        <f aca="false">IFERROR(C43/$G$21,"")</f>
        <v>0.25</v>
      </c>
    </row>
    <row r="44" customFormat="false" ht="15" hidden="false" customHeight="false" outlineLevel="0" collapsed="false">
      <c r="B44" s="22" t="str">
        <f aca="false">قوائم!$B$4</f>
        <v>المهارات</v>
      </c>
      <c r="C44" s="24" t="n">
        <f aca="false">SUMIF($D$9:$D$20,قوائم!$B$4,$G$9:$G$20)</f>
        <v>26</v>
      </c>
      <c r="D44" s="14" t="n">
        <f aca="false">IFERROR(C44/$G$21,"")</f>
        <v>0.65</v>
      </c>
    </row>
    <row r="45" customFormat="false" ht="15" hidden="false" customHeight="false" outlineLevel="0" collapsed="false">
      <c r="B45" s="22" t="str">
        <f aca="false">قوائم!$B$5</f>
        <v>القيم والاستقلالية والمسؤولية</v>
      </c>
      <c r="C45" s="24" t="n">
        <f aca="false">SUMIF($D$9:$D$20,قوائم!$B$5,$G$9:$G$20)</f>
        <v>4</v>
      </c>
      <c r="D45" s="14" t="n">
        <f aca="false">IFERROR(C45/$G$21,"")</f>
        <v>0.1</v>
      </c>
    </row>
    <row r="47" customFormat="false" ht="15" hidden="false" customHeight="false" outlineLevel="0" collapsed="false">
      <c r="B47" s="25" t="s">
        <v>57</v>
      </c>
    </row>
  </sheetData>
  <dataValidations count="2">
    <dataValidation allowBlank="true" errorStyle="stop" operator="between" showDropDown="false" showErrorMessage="false" showInputMessage="false" sqref="D9:D20" type="list">
      <formula1>قوائم!$B$3:$B$12</formula1>
      <formula2>0</formula2>
    </dataValidation>
    <dataValidation allowBlank="true" errorStyle="stop" operator="between" showDropDown="false" showErrorMessage="false" showInputMessage="false" sqref="E9:E20" type="list">
      <formula1>قوائم!$D$3:$D$8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15"/>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4"/>
    <col collapsed="false" customWidth="true" hidden="false" outlineLevel="0" max="4" min="4" style="0" width="22"/>
  </cols>
  <sheetData>
    <row r="1" customFormat="false" ht="17.35" hidden="false" customHeight="false" outlineLevel="0" collapsed="false">
      <c r="B1" s="26" t="s">
        <v>70</v>
      </c>
    </row>
    <row r="2" customFormat="false" ht="15" hidden="false" customHeight="false" outlineLevel="0" collapsed="false">
      <c r="B2" s="23" t="s">
        <v>71</v>
      </c>
      <c r="D2" s="23" t="s">
        <v>72</v>
      </c>
    </row>
    <row r="3" customFormat="false" ht="15" hidden="false" customHeight="false" outlineLevel="0" collapsed="false">
      <c r="B3" s="9" t="s">
        <v>45</v>
      </c>
      <c r="D3" s="27" t="s">
        <v>73</v>
      </c>
    </row>
    <row r="4" customFormat="false" ht="15" hidden="false" customHeight="false" outlineLevel="0" collapsed="false">
      <c r="B4" s="9" t="s">
        <v>61</v>
      </c>
      <c r="D4" s="27" t="s">
        <v>46</v>
      </c>
    </row>
    <row r="5" customFormat="false" ht="15" hidden="false" customHeight="false" outlineLevel="0" collapsed="false">
      <c r="B5" s="9" t="s">
        <v>68</v>
      </c>
      <c r="D5" s="27" t="s">
        <v>62</v>
      </c>
    </row>
    <row r="6" customFormat="false" ht="15" hidden="false" customHeight="false" outlineLevel="0" collapsed="false">
      <c r="B6" s="9"/>
      <c r="D6" s="27" t="s">
        <v>65</v>
      </c>
    </row>
    <row r="7" customFormat="false" ht="15" hidden="false" customHeight="false" outlineLevel="0" collapsed="false">
      <c r="B7" s="9"/>
      <c r="D7" s="27" t="s">
        <v>69</v>
      </c>
    </row>
    <row r="8" customFormat="false" ht="15" hidden="false" customHeight="false" outlineLevel="0" collapsed="false">
      <c r="B8" s="9"/>
      <c r="D8" s="27" t="s">
        <v>74</v>
      </c>
    </row>
    <row r="9" customFormat="false" ht="15" hidden="false" customHeight="false" outlineLevel="0" collapsed="false">
      <c r="B9" s="9"/>
    </row>
    <row r="10" customFormat="false" ht="15" hidden="false" customHeight="false" outlineLevel="0" collapsed="false">
      <c r="B10" s="9"/>
    </row>
    <row r="11" customFormat="false" ht="15" hidden="false" customHeight="false" outlineLevel="0" collapsed="false">
      <c r="B11" s="9"/>
    </row>
    <row r="12" customFormat="false" ht="15" hidden="false" customHeight="false" outlineLevel="0" collapsed="false">
      <c r="B12" s="9"/>
    </row>
    <row r="15" customFormat="false" ht="60" hidden="false" customHeight="true" outlineLevel="0" collapsed="false">
      <c r="B15" s="28"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2026-08-04T20:35:41Z</dcterms:created>
  <dc:creator>openpyxl</dc:creator>
  <dc:description/>
  <dc:language>en-US</dc:language>
  <cp:lastModifiedBy/>
  <dcterms:modified xsi:type="dcterms:W3CDTF">2026-08-04T20:35:41Z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